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3715" windowHeight="94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34" i="1" l="1"/>
  <c r="C27" i="1"/>
  <c r="C28" i="1" l="1"/>
  <c r="B21" i="1" l="1"/>
  <c r="D21" i="1" s="1"/>
  <c r="C19" i="1"/>
  <c r="D19" i="1" s="1"/>
  <c r="C16" i="1"/>
  <c r="D16" i="1" s="1"/>
  <c r="B15" i="1"/>
  <c r="D15" i="1" s="1"/>
  <c r="C13" i="1"/>
  <c r="D13" i="1" s="1"/>
  <c r="C12" i="1"/>
  <c r="D12" i="1" s="1"/>
  <c r="C11" i="1"/>
  <c r="C21" i="1" l="1"/>
  <c r="C15" i="1"/>
  <c r="D11" i="1"/>
  <c r="C8" i="1" l="1"/>
  <c r="C6" i="1" l="1"/>
  <c r="D6" i="1" s="1"/>
  <c r="E10" i="1" l="1"/>
  <c r="E21" i="1"/>
  <c r="E29" i="1"/>
  <c r="E15" i="1" l="1"/>
  <c r="E22" i="1" l="1"/>
  <c r="E37" i="1" s="1"/>
  <c r="D10" i="1"/>
  <c r="C10" i="1"/>
  <c r="C22" i="1" s="1"/>
  <c r="B10" i="1"/>
  <c r="B22" i="1" l="1"/>
  <c r="D22" i="1" s="1"/>
  <c r="D29" i="1"/>
  <c r="D36" i="1" l="1"/>
  <c r="D35" i="1"/>
  <c r="D37" i="1" s="1"/>
  <c r="D34" i="1"/>
</calcChain>
</file>

<file path=xl/sharedStrings.xml><?xml version="1.0" encoding="utf-8"?>
<sst xmlns="http://schemas.openxmlformats.org/spreadsheetml/2006/main" count="58" uniqueCount="47">
  <si>
    <t>Dépenses éligibles:</t>
  </si>
  <si>
    <t>Investissement immobilier:</t>
  </si>
  <si>
    <t>Devis</t>
  </si>
  <si>
    <t>Dépenses prévisionnelles</t>
  </si>
  <si>
    <t xml:space="preserve">Dépenses réelles </t>
  </si>
  <si>
    <t>F CFA</t>
  </si>
  <si>
    <t>€</t>
  </si>
  <si>
    <t>sous total ouvrages puits:</t>
  </si>
  <si>
    <t>sous total ouvrages latrines:</t>
  </si>
  <si>
    <t>Total investissement immobilier:</t>
  </si>
  <si>
    <t>Accompagnement technique:</t>
  </si>
  <si>
    <t>Action de sensibilisation (outils)</t>
  </si>
  <si>
    <t>sous total:</t>
  </si>
  <si>
    <t>Sensibilisation au développement:</t>
  </si>
  <si>
    <t>Activité spécifique en Yvelines</t>
  </si>
  <si>
    <t>Total dépenses éligibles:</t>
  </si>
  <si>
    <t>Frais de structure (2%)</t>
  </si>
  <si>
    <t>Dépenses imprévues (3%)</t>
  </si>
  <si>
    <t>Total projet:</t>
  </si>
  <si>
    <t xml:space="preserve">Dt frais virements et ECOBANK </t>
  </si>
  <si>
    <t xml:space="preserve">Estimé en se basant sur projet précédent </t>
  </si>
  <si>
    <t>voir devis global</t>
  </si>
  <si>
    <t>Bilan / commentaires</t>
  </si>
  <si>
    <t xml:space="preserve">Avaloir - Déversoir - Aménagement mare réceptacle </t>
  </si>
  <si>
    <t>Plantation 10 Tamariniers à Ogossaïe</t>
  </si>
  <si>
    <t>voir "valorisation"</t>
  </si>
  <si>
    <t>sous total  canalisation-aménagements-accompagnement:</t>
  </si>
  <si>
    <t>Installation comité de gestion</t>
  </si>
  <si>
    <t>Puits Gansegou commune Doukoutouné II 45m</t>
  </si>
  <si>
    <t>Puits Koporo - Pen quartier sud commune de Kompen 42 m</t>
  </si>
  <si>
    <t>Assainissement évacuation EP Ogossaïe commune Koro</t>
  </si>
  <si>
    <t>voir aussi "Valorisation"</t>
  </si>
  <si>
    <t xml:space="preserve">Prix unitaire 2 blocs de 3 cabines 1 800 000 F CFA </t>
  </si>
  <si>
    <t>Prix unitaire 17 500 F CFA: 1 pour chaque puits</t>
  </si>
  <si>
    <t>Latrines: 4 implantations dans enceinte école de :</t>
  </si>
  <si>
    <t>Installation comité de maintenance - entretien</t>
  </si>
  <si>
    <t>Implantation 2 Kits  "station lavage des mains"</t>
  </si>
  <si>
    <t>Implantation 4 Kits  "station lavage des mains"</t>
  </si>
  <si>
    <t>Prix unitaire 17 500 F CFA: 1 pour chaque école</t>
  </si>
  <si>
    <t>Action de formation resp. COGES, Directeurs école,…</t>
  </si>
  <si>
    <t>Formation initiale jeunes CCJP et jeunes relais</t>
  </si>
  <si>
    <t>Action de sensibilisation CCJP (caravane sanitaire,…)</t>
  </si>
  <si>
    <t>voir évaluation annexe CCJP</t>
  </si>
  <si>
    <t>Forfait aide correspondance 2 classes au mali</t>
  </si>
  <si>
    <t>Latrines Kompen: Korolou ou Gamou</t>
  </si>
  <si>
    <t>Latrines Koporo-Nà: Tamé-Nà, Pel-Kanda , Koudogoro</t>
  </si>
  <si>
    <t>Projet 2021- 2023 Mali-Médicaments: « Un pas de plus dans l’accompagnement de nos amis dogons au niveau sanitaire»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</si>
</sst>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#,##0\ _€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hair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hair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hair">
        <color auto="1"/>
      </right>
      <top/>
      <bottom/>
      <diagonal/>
    </border>
    <border>
      <left style="thick">
        <color auto="1"/>
      </left>
      <right style="medium">
        <color auto="1"/>
      </right>
      <top style="dashDotDot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DotDot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 style="dashDotDot">
        <color auto="1"/>
      </top>
      <bottom style="thin">
        <color auto="1"/>
      </bottom>
      <diagonal/>
    </border>
    <border>
      <left/>
      <right style="thick">
        <color auto="1"/>
      </right>
      <top style="dashDotDot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hair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dashDotDot">
        <color auto="1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 style="dashDotDot">
        <color auto="1"/>
      </top>
      <bottom style="double">
        <color auto="1"/>
      </bottom>
      <diagonal/>
    </border>
    <border>
      <left style="dashed">
        <color auto="1"/>
      </left>
      <right style="hair">
        <color auto="1"/>
      </right>
      <top style="dashDotDot">
        <color auto="1"/>
      </top>
      <bottom style="double">
        <color auto="1"/>
      </bottom>
      <diagonal/>
    </border>
    <border>
      <left/>
      <right style="thick">
        <color auto="1"/>
      </right>
      <top style="dashDotDot">
        <color auto="1"/>
      </top>
      <bottom style="double">
        <color auto="1"/>
      </bottom>
      <diagonal/>
    </border>
    <border>
      <left style="thick">
        <color auto="1"/>
      </left>
      <right/>
      <top style="dashDot">
        <color auto="1"/>
      </top>
      <bottom/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hair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hair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tted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otted">
        <color auto="1"/>
      </right>
      <top style="thin">
        <color auto="1"/>
      </top>
      <bottom style="dashed">
        <color auto="1"/>
      </bottom>
      <diagonal/>
    </border>
    <border>
      <left/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dashed">
        <color auto="1"/>
      </right>
      <top/>
      <bottom style="dashDotDot">
        <color auto="1"/>
      </bottom>
      <diagonal/>
    </border>
    <border>
      <left style="dashed">
        <color auto="1"/>
      </left>
      <right style="hair">
        <color auto="1"/>
      </right>
      <top/>
      <bottom style="dashDotDot">
        <color auto="1"/>
      </bottom>
      <diagonal/>
    </border>
    <border>
      <left/>
      <right style="thick">
        <color auto="1"/>
      </right>
      <top/>
      <bottom style="dashDotDot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" fillId="0" borderId="5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6" xfId="0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5" borderId="6" xfId="0" applyFill="1" applyBorder="1"/>
    <xf numFmtId="0" fontId="1" fillId="5" borderId="9" xfId="0" applyFont="1" applyFill="1" applyBorder="1" applyAlignment="1">
      <alignment horizontal="center"/>
    </xf>
    <xf numFmtId="0" fontId="0" fillId="0" borderId="11" xfId="0" applyBorder="1"/>
    <xf numFmtId="0" fontId="1" fillId="5" borderId="19" xfId="0" applyFont="1" applyFill="1" applyBorder="1" applyAlignment="1">
      <alignment horizontal="right"/>
    </xf>
    <xf numFmtId="3" fontId="1" fillId="5" borderId="2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6" borderId="6" xfId="0" applyFill="1" applyBorder="1"/>
    <xf numFmtId="0" fontId="0" fillId="7" borderId="25" xfId="0" applyFill="1" applyBorder="1" applyAlignment="1">
      <alignment horizontal="center"/>
    </xf>
    <xf numFmtId="41" fontId="0" fillId="6" borderId="26" xfId="0" applyNumberFormat="1" applyFill="1" applyBorder="1"/>
    <xf numFmtId="0" fontId="1" fillId="6" borderId="19" xfId="0" applyFont="1" applyFill="1" applyBorder="1" applyAlignment="1">
      <alignment horizontal="right"/>
    </xf>
    <xf numFmtId="37" fontId="1" fillId="6" borderId="22" xfId="0" applyNumberFormat="1" applyFont="1" applyFill="1" applyBorder="1" applyAlignment="1">
      <alignment horizontal="center"/>
    </xf>
    <xf numFmtId="0" fontId="3" fillId="0" borderId="11" xfId="0" applyFont="1" applyBorder="1"/>
    <xf numFmtId="0" fontId="1" fillId="4" borderId="34" xfId="0" applyFont="1" applyFill="1" applyBorder="1" applyAlignment="1">
      <alignment horizontal="right"/>
    </xf>
    <xf numFmtId="164" fontId="1" fillId="4" borderId="37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0" fontId="0" fillId="3" borderId="41" xfId="0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3" borderId="42" xfId="0" applyFill="1" applyBorder="1"/>
    <xf numFmtId="0" fontId="0" fillId="7" borderId="44" xfId="0" applyFill="1" applyBorder="1" applyAlignment="1">
      <alignment horizontal="center"/>
    </xf>
    <xf numFmtId="0" fontId="0" fillId="10" borderId="6" xfId="0" applyFill="1" applyBorder="1"/>
    <xf numFmtId="0" fontId="0" fillId="3" borderId="23" xfId="0" applyFill="1" applyBorder="1"/>
    <xf numFmtId="0" fontId="1" fillId="9" borderId="6" xfId="0" applyFont="1" applyFill="1" applyBorder="1" applyAlignment="1">
      <alignment horizontal="right"/>
    </xf>
    <xf numFmtId="0" fontId="0" fillId="9" borderId="47" xfId="0" applyFill="1" applyBorder="1"/>
    <xf numFmtId="0" fontId="5" fillId="9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7" borderId="42" xfId="0" applyFill="1" applyBorder="1"/>
    <xf numFmtId="0" fontId="0" fillId="0" borderId="6" xfId="0" applyBorder="1"/>
    <xf numFmtId="0" fontId="0" fillId="7" borderId="47" xfId="0" applyFill="1" applyBorder="1"/>
    <xf numFmtId="0" fontId="1" fillId="0" borderId="49" xfId="0" applyFont="1" applyBorder="1" applyAlignment="1">
      <alignment horizontal="center"/>
    </xf>
    <xf numFmtId="0" fontId="6" fillId="0" borderId="50" xfId="0" applyFont="1" applyBorder="1"/>
    <xf numFmtId="0" fontId="6" fillId="0" borderId="16" xfId="0" applyFont="1" applyBorder="1"/>
    <xf numFmtId="0" fontId="2" fillId="2" borderId="51" xfId="0" applyFont="1" applyFill="1" applyBorder="1" applyAlignment="1">
      <alignment horizontal="right"/>
    </xf>
    <xf numFmtId="0" fontId="7" fillId="2" borderId="52" xfId="0" applyFont="1" applyFill="1" applyBorder="1"/>
    <xf numFmtId="164" fontId="2" fillId="2" borderId="54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11" borderId="55" xfId="0" applyFill="1" applyBorder="1"/>
    <xf numFmtId="0" fontId="0" fillId="11" borderId="56" xfId="0" applyFill="1" applyBorder="1"/>
    <xf numFmtId="164" fontId="1" fillId="11" borderId="58" xfId="0" applyNumberFormat="1" applyFont="1" applyFill="1" applyBorder="1"/>
    <xf numFmtId="164" fontId="1" fillId="11" borderId="0" xfId="0" applyNumberFormat="1" applyFont="1" applyFill="1" applyBorder="1"/>
    <xf numFmtId="0" fontId="0" fillId="11" borderId="59" xfId="0" applyFill="1" applyBorder="1"/>
    <xf numFmtId="0" fontId="0" fillId="11" borderId="60" xfId="0" applyFill="1" applyBorder="1"/>
    <xf numFmtId="164" fontId="1" fillId="11" borderId="62" xfId="0" applyNumberFormat="1" applyFont="1" applyFill="1" applyBorder="1"/>
    <xf numFmtId="0" fontId="2" fillId="0" borderId="63" xfId="0" applyFont="1" applyBorder="1" applyAlignment="1">
      <alignment horizontal="right"/>
    </xf>
    <xf numFmtId="0" fontId="0" fillId="0" borderId="64" xfId="0" applyBorder="1"/>
    <xf numFmtId="164" fontId="2" fillId="0" borderId="66" xfId="0" applyNumberFormat="1" applyFont="1" applyBorder="1"/>
    <xf numFmtId="164" fontId="2" fillId="0" borderId="0" xfId="0" applyNumberFormat="1" applyFont="1" applyBorder="1"/>
    <xf numFmtId="0" fontId="0" fillId="0" borderId="67" xfId="0" applyBorder="1"/>
    <xf numFmtId="0" fontId="5" fillId="0" borderId="11" xfId="0" applyFont="1" applyBorder="1" applyAlignment="1">
      <alignment horizontal="center"/>
    </xf>
    <xf numFmtId="0" fontId="0" fillId="12" borderId="11" xfId="0" applyFill="1" applyBorder="1"/>
    <xf numFmtId="0" fontId="4" fillId="12" borderId="11" xfId="0" applyFont="1" applyFill="1" applyBorder="1" applyAlignment="1">
      <alignment horizontal="center"/>
    </xf>
    <xf numFmtId="41" fontId="1" fillId="6" borderId="20" xfId="0" applyNumberFormat="1" applyFont="1" applyFill="1" applyBorder="1"/>
    <xf numFmtId="164" fontId="1" fillId="5" borderId="20" xfId="0" applyNumberFormat="1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41" fontId="1" fillId="4" borderId="35" xfId="0" applyNumberFormat="1" applyFont="1" applyFill="1" applyBorder="1"/>
    <xf numFmtId="0" fontId="8" fillId="12" borderId="11" xfId="0" applyFont="1" applyFill="1" applyBorder="1"/>
    <xf numFmtId="164" fontId="1" fillId="4" borderId="33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68" xfId="0" applyNumberFormat="1" applyFill="1" applyBorder="1" applyAlignment="1">
      <alignment horizontal="center"/>
    </xf>
    <xf numFmtId="164" fontId="0" fillId="7" borderId="45" xfId="0" applyNumberFormat="1" applyFill="1" applyBorder="1" applyAlignment="1">
      <alignment horizontal="center"/>
    </xf>
    <xf numFmtId="164" fontId="0" fillId="7" borderId="46" xfId="0" applyNumberForma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0" fillId="5" borderId="18" xfId="0" applyNumberFormat="1" applyFont="1" applyFill="1" applyBorder="1" applyAlignment="1">
      <alignment horizontal="center"/>
    </xf>
    <xf numFmtId="164" fontId="0" fillId="6" borderId="27" xfId="0" applyNumberFormat="1" applyFill="1" applyBorder="1"/>
    <xf numFmtId="164" fontId="0" fillId="6" borderId="21" xfId="0" applyNumberFormat="1" applyFill="1" applyBorder="1"/>
    <xf numFmtId="164" fontId="0" fillId="4" borderId="36" xfId="0" applyNumberFormat="1" applyFill="1" applyBorder="1"/>
    <xf numFmtId="164" fontId="0" fillId="3" borderId="40" xfId="0" applyNumberFormat="1" applyFill="1" applyBorder="1"/>
    <xf numFmtId="164" fontId="3" fillId="0" borderId="43" xfId="0" applyNumberFormat="1" applyFont="1" applyBorder="1" applyAlignment="1">
      <alignment horizontal="center"/>
    </xf>
    <xf numFmtId="164" fontId="0" fillId="10" borderId="24" xfId="0" applyNumberFormat="1" applyFill="1" applyBorder="1"/>
    <xf numFmtId="164" fontId="0" fillId="9" borderId="48" xfId="0" applyNumberFormat="1" applyFill="1" applyBorder="1"/>
    <xf numFmtId="164" fontId="0" fillId="7" borderId="43" xfId="0" applyNumberFormat="1" applyFill="1" applyBorder="1"/>
    <xf numFmtId="164" fontId="0" fillId="0" borderId="48" xfId="0" applyNumberFormat="1" applyBorder="1"/>
    <xf numFmtId="164" fontId="7" fillId="2" borderId="53" xfId="0" applyNumberFormat="1" applyFont="1" applyFill="1" applyBorder="1"/>
    <xf numFmtId="164" fontId="0" fillId="11" borderId="57" xfId="0" applyNumberFormat="1" applyFill="1" applyBorder="1"/>
    <xf numFmtId="164" fontId="0" fillId="11" borderId="61" xfId="0" applyNumberFormat="1" applyFill="1" applyBorder="1"/>
    <xf numFmtId="164" fontId="0" fillId="0" borderId="65" xfId="0" applyNumberFormat="1" applyBorder="1"/>
    <xf numFmtId="164" fontId="1" fillId="5" borderId="9" xfId="0" applyNumberFormat="1" applyFont="1" applyFill="1" applyBorder="1" applyAlignment="1">
      <alignment horizontal="center"/>
    </xf>
    <xf numFmtId="41" fontId="0" fillId="6" borderId="17" xfId="0" applyNumberFormat="1" applyFill="1" applyBorder="1"/>
    <xf numFmtId="164" fontId="0" fillId="6" borderId="18" xfId="0" applyNumberFormat="1" applyFill="1" applyBorder="1"/>
    <xf numFmtId="0" fontId="0" fillId="6" borderId="17" xfId="0" applyFont="1" applyFill="1" applyBorder="1" applyAlignment="1">
      <alignment horizontal="center"/>
    </xf>
    <xf numFmtId="164" fontId="0" fillId="6" borderId="18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10" fillId="12" borderId="11" xfId="0" applyFont="1" applyFill="1" applyBorder="1"/>
    <xf numFmtId="0" fontId="9" fillId="12" borderId="11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0" fillId="13" borderId="6" xfId="0" applyFill="1" applyBorder="1"/>
    <xf numFmtId="164" fontId="0" fillId="13" borderId="26" xfId="0" applyNumberFormat="1" applyFill="1" applyBorder="1"/>
    <xf numFmtId="164" fontId="0" fillId="13" borderId="27" xfId="0" applyNumberFormat="1" applyFill="1" applyBorder="1"/>
    <xf numFmtId="164" fontId="0" fillId="13" borderId="28" xfId="0" applyNumberFormat="1" applyFill="1" applyBorder="1" applyAlignment="1">
      <alignment horizontal="center"/>
    </xf>
    <xf numFmtId="164" fontId="0" fillId="13" borderId="17" xfId="0" applyNumberFormat="1" applyFill="1" applyBorder="1"/>
    <xf numFmtId="164" fontId="0" fillId="13" borderId="18" xfId="0" applyNumberFormat="1" applyFill="1" applyBorder="1"/>
    <xf numFmtId="0" fontId="0" fillId="13" borderId="9" xfId="0" applyFill="1" applyBorder="1" applyAlignment="1">
      <alignment horizontal="center"/>
    </xf>
    <xf numFmtId="164" fontId="0" fillId="13" borderId="9" xfId="0" applyNumberFormat="1" applyFill="1" applyBorder="1" applyAlignment="1">
      <alignment horizontal="center"/>
    </xf>
    <xf numFmtId="0" fontId="0" fillId="13" borderId="69" xfId="0" applyFont="1" applyFill="1" applyBorder="1" applyAlignment="1">
      <alignment horizontal="center"/>
    </xf>
    <xf numFmtId="164" fontId="0" fillId="13" borderId="70" xfId="0" applyNumberFormat="1" applyFont="1" applyFill="1" applyBorder="1" applyAlignment="1">
      <alignment horizontal="center"/>
    </xf>
    <xf numFmtId="0" fontId="1" fillId="13" borderId="71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right"/>
    </xf>
    <xf numFmtId="164" fontId="1" fillId="13" borderId="30" xfId="0" applyNumberFormat="1" applyFont="1" applyFill="1" applyBorder="1"/>
    <xf numFmtId="164" fontId="1" fillId="13" borderId="31" xfId="0" applyNumberFormat="1" applyFont="1" applyFill="1" applyBorder="1"/>
    <xf numFmtId="164" fontId="1" fillId="13" borderId="32" xfId="0" applyNumberFormat="1" applyFont="1" applyFill="1" applyBorder="1" applyAlignment="1">
      <alignment horizontal="center"/>
    </xf>
    <xf numFmtId="164" fontId="0" fillId="3" borderId="23" xfId="0" applyNumberFormat="1" applyFill="1" applyBorder="1"/>
    <xf numFmtId="164" fontId="1" fillId="9" borderId="49" xfId="0" applyNumberFormat="1" applyFont="1" applyFill="1" applyBorder="1" applyAlignment="1">
      <alignment horizontal="center"/>
    </xf>
    <xf numFmtId="164" fontId="0" fillId="5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topLeftCell="A13" workbookViewId="0">
      <selection activeCell="H16" sqref="H16"/>
    </sheetView>
  </sheetViews>
  <sheetFormatPr baseColWidth="10" defaultRowHeight="15" x14ac:dyDescent="0.25"/>
  <cols>
    <col min="1" max="1" width="53.42578125" customWidth="1"/>
    <col min="2" max="2" width="12.7109375" bestFit="1" customWidth="1"/>
    <col min="4" max="4" width="24.85546875" customWidth="1"/>
    <col min="5" max="5" width="20.140625" customWidth="1"/>
    <col min="6" max="6" width="43.42578125" customWidth="1"/>
  </cols>
  <sheetData>
    <row r="2" spans="1:6" ht="19.5" thickBot="1" x14ac:dyDescent="0.35">
      <c r="A2" s="1" t="s">
        <v>46</v>
      </c>
    </row>
    <row r="3" spans="1:6" ht="20.25" thickTop="1" thickBot="1" x14ac:dyDescent="0.35">
      <c r="A3" s="2" t="s">
        <v>0</v>
      </c>
      <c r="B3" s="3"/>
      <c r="C3" s="3"/>
      <c r="D3" s="4"/>
      <c r="E3" s="5"/>
      <c r="F3" s="6" t="s">
        <v>22</v>
      </c>
    </row>
    <row r="4" spans="1:6" x14ac:dyDescent="0.25">
      <c r="A4" s="7" t="s">
        <v>1</v>
      </c>
      <c r="B4" s="8" t="s">
        <v>2</v>
      </c>
      <c r="C4" s="9" t="s">
        <v>2</v>
      </c>
      <c r="D4" s="10" t="s">
        <v>3</v>
      </c>
      <c r="E4" s="11" t="s">
        <v>4</v>
      </c>
      <c r="F4" s="12"/>
    </row>
    <row r="5" spans="1:6" ht="15.75" thickBot="1" x14ac:dyDescent="0.3">
      <c r="A5" s="13"/>
      <c r="B5" s="14" t="s">
        <v>5</v>
      </c>
      <c r="C5" s="15" t="s">
        <v>6</v>
      </c>
      <c r="D5" s="16" t="s">
        <v>6</v>
      </c>
      <c r="E5" s="17" t="s">
        <v>6</v>
      </c>
      <c r="F5" s="18"/>
    </row>
    <row r="6" spans="1:6" x14ac:dyDescent="0.25">
      <c r="A6" s="19" t="s">
        <v>30</v>
      </c>
      <c r="B6" s="133">
        <v>7976250</v>
      </c>
      <c r="C6" s="89">
        <f>B6/655.957</f>
        <v>12159.714737398945</v>
      </c>
      <c r="D6" s="103">
        <f>C6</f>
        <v>12159.714737398945</v>
      </c>
      <c r="E6" s="79"/>
      <c r="F6" s="114" t="s">
        <v>31</v>
      </c>
    </row>
    <row r="7" spans="1:6" x14ac:dyDescent="0.25">
      <c r="A7" s="19" t="s">
        <v>23</v>
      </c>
      <c r="B7" s="133"/>
      <c r="C7" s="89"/>
      <c r="D7" s="20"/>
      <c r="E7" s="79"/>
      <c r="F7" s="70" t="s">
        <v>21</v>
      </c>
    </row>
    <row r="8" spans="1:6" x14ac:dyDescent="0.25">
      <c r="A8" s="19" t="s">
        <v>24</v>
      </c>
      <c r="B8" s="133">
        <v>20000</v>
      </c>
      <c r="C8" s="89">
        <f>B8/655.957</f>
        <v>30.489803447482075</v>
      </c>
      <c r="D8" s="20">
        <v>30</v>
      </c>
      <c r="E8" s="79"/>
      <c r="F8" s="76"/>
    </row>
    <row r="9" spans="1:6" x14ac:dyDescent="0.25">
      <c r="A9" s="19" t="s">
        <v>35</v>
      </c>
      <c r="B9" s="133">
        <v>0</v>
      </c>
      <c r="C9" s="89">
        <v>0</v>
      </c>
      <c r="D9" s="20">
        <v>0</v>
      </c>
      <c r="E9" s="79">
        <v>0</v>
      </c>
      <c r="F9" s="112" t="s">
        <v>25</v>
      </c>
    </row>
    <row r="10" spans="1:6" x14ac:dyDescent="0.25">
      <c r="A10" s="22" t="s">
        <v>26</v>
      </c>
      <c r="B10" s="73">
        <f>SUM(B6:B8)</f>
        <v>7996250</v>
      </c>
      <c r="C10" s="74">
        <f>SUM(C6:C8)</f>
        <v>12190.204540846427</v>
      </c>
      <c r="D10" s="23">
        <f>SUM(D6:D8)</f>
        <v>12189.714737398945</v>
      </c>
      <c r="E10" s="80">
        <f>SUM(E6:E8)</f>
        <v>0</v>
      </c>
      <c r="F10" s="24"/>
    </row>
    <row r="11" spans="1:6" x14ac:dyDescent="0.25">
      <c r="A11" s="25" t="s">
        <v>28</v>
      </c>
      <c r="B11" s="27">
        <v>6162500</v>
      </c>
      <c r="C11" s="90">
        <f>B11/655.957</f>
        <v>9394.670687255415</v>
      </c>
      <c r="D11" s="110">
        <f>C11</f>
        <v>9394.670687255415</v>
      </c>
      <c r="E11" s="81"/>
      <c r="F11" s="114" t="s">
        <v>31</v>
      </c>
    </row>
    <row r="12" spans="1:6" x14ac:dyDescent="0.25">
      <c r="A12" s="25" t="s">
        <v>29</v>
      </c>
      <c r="B12" s="104">
        <v>5957500</v>
      </c>
      <c r="C12" s="105">
        <f>B12/655.957</f>
        <v>9082.1502019187228</v>
      </c>
      <c r="D12" s="111">
        <f>C12</f>
        <v>9082.1502019187228</v>
      </c>
      <c r="E12" s="81"/>
      <c r="F12" s="114" t="s">
        <v>31</v>
      </c>
    </row>
    <row r="13" spans="1:6" x14ac:dyDescent="0.25">
      <c r="A13" s="25" t="s">
        <v>36</v>
      </c>
      <c r="B13" s="106">
        <v>35000</v>
      </c>
      <c r="C13" s="107">
        <f>B13/655.957</f>
        <v>53.357156033093631</v>
      </c>
      <c r="D13" s="109">
        <f>C13</f>
        <v>53.357156033093631</v>
      </c>
      <c r="E13" s="81"/>
      <c r="F13" s="113" t="s">
        <v>33</v>
      </c>
    </row>
    <row r="14" spans="1:6" x14ac:dyDescent="0.25">
      <c r="A14" s="25" t="s">
        <v>27</v>
      </c>
      <c r="B14" s="106">
        <v>0</v>
      </c>
      <c r="C14" s="107">
        <v>0</v>
      </c>
      <c r="D14" s="108">
        <v>0</v>
      </c>
      <c r="E14" s="79">
        <v>0</v>
      </c>
      <c r="F14" s="112" t="s">
        <v>25</v>
      </c>
    </row>
    <row r="15" spans="1:6" x14ac:dyDescent="0.25">
      <c r="A15" s="28" t="s">
        <v>7</v>
      </c>
      <c r="B15" s="72">
        <f>SUM(B11:B14)</f>
        <v>12155000</v>
      </c>
      <c r="C15" s="91">
        <f>SUM(C11:C14)</f>
        <v>18530.178045207231</v>
      </c>
      <c r="D15" s="29">
        <f>B15/655.957</f>
        <v>18530.178045207231</v>
      </c>
      <c r="E15" s="80">
        <f>E11+E12</f>
        <v>0</v>
      </c>
      <c r="F15" s="69"/>
    </row>
    <row r="16" spans="1:6" x14ac:dyDescent="0.25">
      <c r="A16" s="116" t="s">
        <v>34</v>
      </c>
      <c r="B16" s="117">
        <v>7200000</v>
      </c>
      <c r="C16" s="118">
        <f>B16/655.957</f>
        <v>10976.329241093548</v>
      </c>
      <c r="D16" s="119">
        <f>C16</f>
        <v>10976.329241093548</v>
      </c>
      <c r="E16" s="81"/>
      <c r="F16" s="115" t="s">
        <v>32</v>
      </c>
    </row>
    <row r="17" spans="1:6" x14ac:dyDescent="0.25">
      <c r="A17" s="116" t="s">
        <v>45</v>
      </c>
      <c r="B17" s="120"/>
      <c r="C17" s="121"/>
      <c r="D17" s="122"/>
      <c r="E17" s="81"/>
      <c r="F17" s="114" t="s">
        <v>31</v>
      </c>
    </row>
    <row r="18" spans="1:6" x14ac:dyDescent="0.25">
      <c r="A18" s="116" t="s">
        <v>44</v>
      </c>
      <c r="B18" s="120"/>
      <c r="C18" s="121"/>
      <c r="D18" s="122"/>
      <c r="E18" s="81"/>
      <c r="F18" s="71"/>
    </row>
    <row r="19" spans="1:6" x14ac:dyDescent="0.25">
      <c r="A19" s="116" t="s">
        <v>37</v>
      </c>
      <c r="B19" s="120">
        <v>70000</v>
      </c>
      <c r="C19" s="121">
        <f>B19/655.957</f>
        <v>106.71431206618726</v>
      </c>
      <c r="D19" s="123">
        <f>C19</f>
        <v>106.71431206618726</v>
      </c>
      <c r="E19" s="82"/>
      <c r="F19" s="113" t="s">
        <v>38</v>
      </c>
    </row>
    <row r="20" spans="1:6" x14ac:dyDescent="0.25">
      <c r="A20" s="116" t="s">
        <v>27</v>
      </c>
      <c r="B20" s="124">
        <v>0</v>
      </c>
      <c r="C20" s="125">
        <v>0</v>
      </c>
      <c r="D20" s="126">
        <v>0</v>
      </c>
      <c r="E20" s="82"/>
      <c r="F20" s="112" t="s">
        <v>25</v>
      </c>
    </row>
    <row r="21" spans="1:6" ht="15.75" thickBot="1" x14ac:dyDescent="0.3">
      <c r="A21" s="127" t="s">
        <v>8</v>
      </c>
      <c r="B21" s="128">
        <f>SUM(B16:B20)</f>
        <v>7270000</v>
      </c>
      <c r="C21" s="129">
        <f>SUM(C16:C20)</f>
        <v>11083.043553159736</v>
      </c>
      <c r="D21" s="130">
        <f>B21/655.957</f>
        <v>11083.043553159734</v>
      </c>
      <c r="E21" s="77">
        <f>SUM(E16:E18)</f>
        <v>0</v>
      </c>
      <c r="F21" s="30"/>
    </row>
    <row r="22" spans="1:6" ht="16.5" thickTop="1" thickBot="1" x14ac:dyDescent="0.3">
      <c r="A22" s="31" t="s">
        <v>9</v>
      </c>
      <c r="B22" s="75">
        <f>B21+B15+B10</f>
        <v>27421250</v>
      </c>
      <c r="C22" s="92">
        <f>C21+C15+C10</f>
        <v>41803.426139213392</v>
      </c>
      <c r="D22" s="32">
        <f>B22/655.957</f>
        <v>41803.426139213392</v>
      </c>
      <c r="E22" s="33">
        <f>E21+E15+E10</f>
        <v>0</v>
      </c>
      <c r="F22" s="34"/>
    </row>
    <row r="23" spans="1:6" ht="15.75" thickTop="1" x14ac:dyDescent="0.25">
      <c r="A23" s="38" t="s">
        <v>10</v>
      </c>
      <c r="B23" s="39"/>
      <c r="C23" s="94"/>
      <c r="D23" s="40"/>
      <c r="E23" s="83"/>
      <c r="F23" s="78"/>
    </row>
    <row r="24" spans="1:6" x14ac:dyDescent="0.25">
      <c r="A24" s="41" t="s">
        <v>39</v>
      </c>
      <c r="B24" s="42"/>
      <c r="C24" s="95">
        <v>300</v>
      </c>
      <c r="D24" s="26"/>
      <c r="E24" s="81"/>
      <c r="F24" s="78" t="s">
        <v>20</v>
      </c>
    </row>
    <row r="25" spans="1:6" x14ac:dyDescent="0.25">
      <c r="A25" s="41" t="s">
        <v>11</v>
      </c>
      <c r="B25" s="42"/>
      <c r="C25" s="95">
        <v>75</v>
      </c>
      <c r="D25" s="26"/>
      <c r="E25" s="81"/>
      <c r="F25" s="78" t="s">
        <v>20</v>
      </c>
    </row>
    <row r="26" spans="1:6" x14ac:dyDescent="0.25">
      <c r="A26" s="41" t="s">
        <v>43</v>
      </c>
      <c r="B26" s="42"/>
      <c r="C26" s="95">
        <v>50</v>
      </c>
      <c r="D26" s="26"/>
      <c r="E26" s="84"/>
      <c r="F26" s="78"/>
    </row>
    <row r="27" spans="1:6" x14ac:dyDescent="0.25">
      <c r="A27" s="41" t="s">
        <v>40</v>
      </c>
      <c r="B27" s="131">
        <v>446054</v>
      </c>
      <c r="C27" s="95">
        <f>B27/655.957</f>
        <v>680.00493934815847</v>
      </c>
      <c r="D27" s="26"/>
      <c r="E27" s="84"/>
      <c r="F27" s="78" t="s">
        <v>42</v>
      </c>
    </row>
    <row r="28" spans="1:6" x14ac:dyDescent="0.25">
      <c r="A28" s="41" t="s">
        <v>41</v>
      </c>
      <c r="B28" s="131">
        <v>3204259</v>
      </c>
      <c r="C28" s="95">
        <f>B28/655.957</f>
        <v>4884.8613552412735</v>
      </c>
      <c r="D28" s="26"/>
      <c r="E28" s="84"/>
      <c r="F28" s="78" t="s">
        <v>42</v>
      </c>
    </row>
    <row r="29" spans="1:6" ht="15.75" thickBot="1" x14ac:dyDescent="0.3">
      <c r="A29" s="43" t="s">
        <v>12</v>
      </c>
      <c r="B29" s="44"/>
      <c r="C29" s="96"/>
      <c r="D29" s="132">
        <f>SUM(C24:C28)</f>
        <v>5989.8662945894321</v>
      </c>
      <c r="E29" s="85">
        <f>SUM(E24:E28)</f>
        <v>0</v>
      </c>
      <c r="F29" s="45"/>
    </row>
    <row r="30" spans="1:6" ht="16.5" thickTop="1" thickBot="1" x14ac:dyDescent="0.3">
      <c r="A30" s="35"/>
      <c r="B30" s="36"/>
      <c r="C30" s="93"/>
      <c r="D30" s="37"/>
      <c r="E30" s="86"/>
      <c r="F30" s="30"/>
    </row>
    <row r="31" spans="1:6" ht="16.5" thickTop="1" thickBot="1" x14ac:dyDescent="0.3">
      <c r="A31" s="46" t="s">
        <v>13</v>
      </c>
      <c r="B31" s="47"/>
      <c r="C31" s="97"/>
      <c r="D31" s="40"/>
      <c r="E31" s="87"/>
      <c r="F31" s="30"/>
    </row>
    <row r="32" spans="1:6" ht="15.75" thickBot="1" x14ac:dyDescent="0.3">
      <c r="A32" s="48" t="s">
        <v>14</v>
      </c>
      <c r="B32" s="49"/>
      <c r="C32" s="98">
        <v>500</v>
      </c>
      <c r="D32" s="50">
        <v>500</v>
      </c>
      <c r="E32" s="88"/>
      <c r="F32" s="51"/>
    </row>
    <row r="33" spans="1:6" ht="16.5" thickTop="1" thickBot="1" x14ac:dyDescent="0.3">
      <c r="A33" s="35"/>
      <c r="B33" s="36"/>
      <c r="C33" s="93"/>
      <c r="D33" s="37"/>
      <c r="E33" s="86"/>
      <c r="F33" s="52"/>
    </row>
    <row r="34" spans="1:6" ht="20.25" thickTop="1" thickBot="1" x14ac:dyDescent="0.35">
      <c r="A34" s="53" t="s">
        <v>15</v>
      </c>
      <c r="B34" s="54"/>
      <c r="C34" s="99"/>
      <c r="D34" s="55">
        <f>D22+D29+D32</f>
        <v>48293.292433802824</v>
      </c>
      <c r="E34" s="56">
        <f>E29+E22+E22</f>
        <v>0</v>
      </c>
      <c r="F34" s="21"/>
    </row>
    <row r="35" spans="1:6" ht="15.75" thickTop="1" x14ac:dyDescent="0.25">
      <c r="A35" s="57" t="s">
        <v>16</v>
      </c>
      <c r="B35" s="58"/>
      <c r="C35" s="100"/>
      <c r="D35" s="59">
        <f>(D22+D29)*0.02</f>
        <v>955.86584867605654</v>
      </c>
      <c r="E35" s="60"/>
      <c r="F35" s="21" t="s">
        <v>19</v>
      </c>
    </row>
    <row r="36" spans="1:6" x14ac:dyDescent="0.25">
      <c r="A36" s="61" t="s">
        <v>17</v>
      </c>
      <c r="B36" s="62"/>
      <c r="C36" s="101"/>
      <c r="D36" s="63">
        <f>(D29+D22)*0.03</f>
        <v>1433.7987730140846</v>
      </c>
      <c r="E36" s="60"/>
      <c r="F36" s="21"/>
    </row>
    <row r="37" spans="1:6" ht="19.5" thickBot="1" x14ac:dyDescent="0.35">
      <c r="A37" s="64" t="s">
        <v>18</v>
      </c>
      <c r="B37" s="65"/>
      <c r="C37" s="102"/>
      <c r="D37" s="66">
        <f>SUM(D34:D36)</f>
        <v>50682.95705549296</v>
      </c>
      <c r="E37" s="67">
        <f>E34+E35+E36</f>
        <v>0</v>
      </c>
      <c r="F37" s="68"/>
    </row>
    <row r="38" spans="1:6" ht="15.75" thickTop="1" x14ac:dyDescent="0.25"/>
  </sheetData>
  <pageMargins left="0.7" right="0.7" top="0.75" bottom="0.75" header="0.3" footer="0.3"/>
  <pageSetup paperSize="9" scale="7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</cp:lastModifiedBy>
  <cp:lastPrinted>2021-08-12T11:49:20Z</cp:lastPrinted>
  <dcterms:created xsi:type="dcterms:W3CDTF">2018-02-27T10:29:41Z</dcterms:created>
  <dcterms:modified xsi:type="dcterms:W3CDTF">2021-08-12T13:04:36Z</dcterms:modified>
</cp:coreProperties>
</file>